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73405a744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ainer tracker" sheetId="1" r:id="Rf1888193e5f848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0.0%;[Red](0.0%);-"/>
    <x:numFmt numFmtId="202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11"/>
      <x:color rgb="FF1A1C22"/>
      <x:name val="Arial"/>
    </x:font>
    <x:font>
      <x:b/>
      <x:sz val="10"/>
      <x:color rgb="FFFFFFFF"/>
      <x:name val="Arial"/>
    </x:font>
    <x:font>
      <x:sz val="9"/>
      <x:color rgb="FF667085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F"/>
      </x:patternFill>
    </x:fill>
    <x:fill>
      <x:patternFill patternType="solid">
        <x:fgColor rgb="FF224CBC"/>
      </x:patternFill>
    </x:fill>
    <x:fill>
      <x:patternFill patternType="solid">
        <x:fgColor rgb="FFFFF3BF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200" fontId="1" fillId="4" borderId="10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202" fontId="1" fillId="4" borderId="1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2" fontId="1" fillId="0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54708"/>
      </x:font>
      <x:fill>
        <x:patternFill patternType="solid">
          <x:bgColor rgb="FFFEF0C7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0a09223aa435e" /><Relationship Type="http://schemas.openxmlformats.org/officeDocument/2006/relationships/theme" Target="/xl/theme/theme1.xml" Id="R8a7e23efe1184837" /><Relationship Type="http://schemas.openxmlformats.org/officeDocument/2006/relationships/sharedStrings" Target="/xl/sharedStrings.xml" Id="R8490ccb2cdf44280" /><Relationship Type="http://schemas.openxmlformats.org/officeDocument/2006/relationships/worksheet" Target="/xl/worksheets/sheet1.xml" Id="Rf1888193e5f848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Retainer profitability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5" t="str">
        <x:v>Fictional monthly retainer example. Replace yellow inputs with the fee, included hours, actual delivery time and costs for the same month.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8" t="str">
        <x:v>Monthly fees</x:v>
      </x:c>
      <x:c r="B6" s="34" t="n">
        <x:f>ROUND(SUM(B13:B24),2)</x:f>
        <x:v>17000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8" t="str">
        <x:v>Delivery cost</x:v>
      </x:c>
      <x:c r="B7" s="34" t="n">
        <x:f>ROUND(SUM(H13:H24),2)</x:f>
        <x:v>8704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8" t="str">
        <x:v>Retainer profit</x:v>
      </x:c>
      <x:c r="B8" s="34" t="n">
        <x:f>ROUND(B6-B7,2)</x:f>
        <x:v>8296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8" t="str">
        <x:v>Weighted margin</x:v>
      </x:c>
      <x:c r="B9" s="35" t="n">
        <x:f>IF(B6&lt;=0,"",B8/B6)</x:f>
        <x:v>0.488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8" t="str">
        <x:v>Hours under / (over)</x:v>
      </x:c>
      <x:c r="B10" s="36" t="n">
        <x:f>ROUND(SUM(K13:K24),2)</x:f>
        <x:v>-2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48" customHeight="1">
      <x:c r="A12" s="14" t="str">
        <x:v>Client</x:v>
      </x:c>
      <x:c r="B12" s="14" t="str">
        <x:v>Monthly fee</x:v>
      </x:c>
      <x:c r="C12" s="14" t="str">
        <x:v>Included hours</x:v>
      </x:c>
      <x:c r="D12" s="14" t="str">
        <x:v>Hours used</x:v>
      </x:c>
      <x:c r="E12" s="14" t="str">
        <x:v>Hourly delivery cost</x:v>
      </x:c>
      <x:c r="F12" s="14" t="str">
        <x:v>Direct costs</x:v>
      </x:c>
      <x:c r="G12" s="14" t="str">
        <x:v>Labor cost</x:v>
      </x:c>
      <x:c r="H12" s="14" t="str">
        <x:v>Total cost</x:v>
      </x:c>
      <x:c r="I12" s="14" t="str">
        <x:v>Profit</x:v>
      </x:c>
      <x:c r="J12" s="14" t="str">
        <x:v>Margin</x:v>
      </x:c>
      <x:c r="K12" s="14" t="str">
        <x:v>Hours under / (over)</x:v>
      </x:c>
      <x:c r="L12" s="14" t="str">
        <x:v>Revenue per used hour</x:v>
      </x:c>
      <x:c r="M12" s="14" t="str">
        <x:v>Review status</x:v>
      </x:c>
    </x:row>
    <x:row r="13" ht="25" customHeight="1">
      <x:c r="A13" s="22" t="str">
        <x:v>Northstar Studio</x:v>
      </x:c>
      <x:c r="B13" s="37" t="n">
        <x:v>4800</x:v>
      </x:c>
      <x:c r="C13" s="40" t="n">
        <x:v>45</x:v>
      </x:c>
      <x:c r="D13" s="40" t="n">
        <x:v>39</x:v>
      </x:c>
      <x:c r="E13" s="37" t="n">
        <x:v>48</x:v>
      </x:c>
      <x:c r="F13" s="37" t="n">
        <x:v>240</x:v>
      </x:c>
      <x:c r="G13" s="43" t="n">
        <x:f>IF(COUNT(D13,E13)&lt;2,"",ROUND(D13*E13,2))</x:f>
        <x:v>1872</x:v>
      </x:c>
      <x:c r="H13" s="43" t="n">
        <x:f>IF(A13="","",ROUND(SUM(F13:G13),2))</x:f>
        <x:v>2112</x:v>
      </x:c>
      <x:c r="I13" s="43" t="n">
        <x:f>IF(OR(A13="",B13="",H13=""),"",ROUND(B13-H13,2))</x:f>
        <x:v>2688</x:v>
      </x:c>
      <x:c r="J13" s="46" t="n">
        <x:f>IF(OR(B13&lt;=0,I13=""),"",I13/B13)</x:f>
        <x:v>0.56</x:v>
      </x:c>
      <x:c r="K13" s="49" t="n">
        <x:f>IF(OR(C13="",D13=""),"",ROUND(C13-D13,2))</x:f>
        <x:v>6</x:v>
      </x:c>
      <x:c r="L13" s="43" t="n">
        <x:f>IF(OR(B13&lt;=0,D13&lt;=0),"",ROUND(B13/D13,2))</x:f>
        <x:v>123.08</x:v>
      </x:c>
      <x:c r="M13" s="25" t="str">
        <x:f>IF(A13="","",IF(K13&lt;0,"Hours over plan",IF(J13&lt;20%,"Review margin","On track")))</x:f>
        <x:v>On track</x:v>
      </x:c>
    </x:row>
    <x:row r="14" ht="25" customHeight="1">
      <x:c r="A14" s="26" t="str">
        <x:v>Harbor Consulting</x:v>
      </x:c>
      <x:c r="B14" s="38" t="n">
        <x:v>3200</x:v>
      </x:c>
      <x:c r="C14" s="41" t="n">
        <x:v>30</x:v>
      </x:c>
      <x:c r="D14" s="41" t="n">
        <x:v>34</x:v>
      </x:c>
      <x:c r="E14" s="38" t="n">
        <x:v>45</x:v>
      </x:c>
      <x:c r="F14" s="38" t="n">
        <x:v>160</x:v>
      </x:c>
      <x:c r="G14" s="44" t="n">
        <x:f>IF(COUNT(D14,E14)&lt;2,"",ROUND(D14*E14,2))</x:f>
        <x:v>1530</x:v>
      </x:c>
      <x:c r="H14" s="44" t="n">
        <x:f>IF(A14="","",ROUND(SUM(F14:G14),2))</x:f>
        <x:v>1690</x:v>
      </x:c>
      <x:c r="I14" s="44" t="n">
        <x:f>IF(OR(A14="",B14="",H14=""),"",ROUND(B14-H14,2))</x:f>
        <x:v>1510</x:v>
      </x:c>
      <x:c r="J14" s="47" t="n">
        <x:f>IF(OR(B14&lt;=0,I14=""),"",I14/B14)</x:f>
        <x:v>0.471875</x:v>
      </x:c>
      <x:c r="K14" s="50" t="n">
        <x:f>IF(OR(C14="",D14=""),"",ROUND(C14-D14,2))</x:f>
        <x:v>-4</x:v>
      </x:c>
      <x:c r="L14" s="44" t="n">
        <x:f>IF(OR(B14&lt;=0,D14&lt;=0),"",ROUND(B14/D14,2))</x:f>
        <x:v>94.12</x:v>
      </x:c>
      <x:c r="M14" s="29" t="str">
        <x:f>IF(A14="","",IF(K14&lt;0,"Hours over plan",IF(J14&lt;20%,"Review margin","On track")))</x:f>
        <x:v>Hours over plan</x:v>
      </x:c>
    </x:row>
    <x:row r="15" ht="25" customHeight="1">
      <x:c r="A15" s="26" t="str">
        <x:v>Juniper Works</x:v>
      </x:c>
      <x:c r="B15" s="38" t="n">
        <x:v>2800</x:v>
      </x:c>
      <x:c r="C15" s="41" t="n">
        <x:v>28</x:v>
      </x:c>
      <x:c r="D15" s="41" t="n">
        <x:v>36</x:v>
      </x:c>
      <x:c r="E15" s="38" t="n">
        <x:v>45</x:v>
      </x:c>
      <x:c r="F15" s="38" t="n">
        <x:v>210</x:v>
      </x:c>
      <x:c r="G15" s="44" t="n">
        <x:f>IF(COUNT(D15,E15)&lt;2,"",ROUND(D15*E15,2))</x:f>
        <x:v>1620</x:v>
      </x:c>
      <x:c r="H15" s="44" t="n">
        <x:f>IF(A15="","",ROUND(SUM(F15:G15),2))</x:f>
        <x:v>1830</x:v>
      </x:c>
      <x:c r="I15" s="44" t="n">
        <x:f>IF(OR(A15="",B15="",H15=""),"",ROUND(B15-H15,2))</x:f>
        <x:v>970</x:v>
      </x:c>
      <x:c r="J15" s="47" t="n">
        <x:f>IF(OR(B15&lt;=0,I15=""),"",I15/B15)</x:f>
        <x:v>0.3464285714285714</x:v>
      </x:c>
      <x:c r="K15" s="50" t="n">
        <x:f>IF(OR(C15="",D15=""),"",ROUND(C15-D15,2))</x:f>
        <x:v>-8</x:v>
      </x:c>
      <x:c r="L15" s="44" t="n">
        <x:f>IF(OR(B15&lt;=0,D15&lt;=0),"",ROUND(B15/D15,2))</x:f>
        <x:v>77.78</x:v>
      </x:c>
      <x:c r="M15" s="29" t="str">
        <x:f>IF(A15="","",IF(K15&lt;0,"Hours over plan",IF(J15&lt;20%,"Review margin","On track")))</x:f>
        <x:v>Hours over plan</x:v>
      </x:c>
    </x:row>
    <x:row r="16" ht="25" customHeight="1">
      <x:c r="A16" s="26" t="str">
        <x:v>Atlas Services</x:v>
      </x:c>
      <x:c r="B16" s="38" t="n">
        <x:v>6200</x:v>
      </x:c>
      <x:c r="C16" s="41" t="n">
        <x:v>55</x:v>
      </x:c>
      <x:c r="D16" s="41" t="n">
        <x:v>51</x:v>
      </x:c>
      <x:c r="E16" s="38" t="n">
        <x:v>52</x:v>
      </x:c>
      <x:c r="F16" s="38" t="n">
        <x:v>420</x:v>
      </x:c>
      <x:c r="G16" s="44" t="n">
        <x:f>IF(COUNT(D16,E16)&lt;2,"",ROUND(D16*E16,2))</x:f>
        <x:v>2652</x:v>
      </x:c>
      <x:c r="H16" s="44" t="n">
        <x:f>IF(A16="","",ROUND(SUM(F16:G16),2))</x:f>
        <x:v>3072</x:v>
      </x:c>
      <x:c r="I16" s="44" t="n">
        <x:f>IF(OR(A16="",B16="",H16=""),"",ROUND(B16-H16,2))</x:f>
        <x:v>3128</x:v>
      </x:c>
      <x:c r="J16" s="47" t="n">
        <x:f>IF(OR(B16&lt;=0,I16=""),"",I16/B16)</x:f>
        <x:v>0.5045161290322581</x:v>
      </x:c>
      <x:c r="K16" s="50" t="n">
        <x:f>IF(OR(C16="",D16=""),"",ROUND(C16-D16,2))</x:f>
        <x:v>4</x:v>
      </x:c>
      <x:c r="L16" s="44" t="n">
        <x:f>IF(OR(B16&lt;=0,D16&lt;=0),"",ROUND(B16/D16,2))</x:f>
        <x:v>121.57</x:v>
      </x:c>
      <x:c r="M16" s="29" t="str">
        <x:f>IF(A16="","",IF(K16&lt;0,"Hours over plan",IF(J16&lt;20%,"Review margin","On track")))</x:f>
        <x:v>On track</x:v>
      </x:c>
    </x:row>
    <x:row r="17" ht="25" customHeight="1">
      <x:c r="A17" s="26" t="str"/>
      <x:c r="B17" s="38"/>
      <x:c r="C17" s="41"/>
      <x:c r="D17" s="41"/>
      <x:c r="E17" s="38"/>
      <x:c r="F17" s="38"/>
      <x:c r="G17" s="44" t="str">
        <x:f>IF(COUNT(D17,E17)&lt;2,"",ROUND(D17*E17,2))</x:f>
      </x:c>
      <x:c r="H17" s="44" t="str">
        <x:f>IF(A17="","",ROUND(SUM(F17:G17),2))</x:f>
      </x:c>
      <x:c r="I17" s="44" t="str">
        <x:f>IF(OR(A17="",B17="",H17=""),"",ROUND(B17-H17,2))</x:f>
      </x:c>
      <x:c r="J17" s="47" t="str">
        <x:f>IF(OR(B17&lt;=0,I17=""),"",I17/B17)</x:f>
      </x:c>
      <x:c r="K17" s="50" t="str">
        <x:f>IF(OR(C17="",D17=""),"",ROUND(C17-D17,2))</x:f>
      </x:c>
      <x:c r="L17" s="44" t="str">
        <x:f>IF(OR(B17&lt;=0,D17&lt;=0),"",ROUND(B17/D17,2))</x:f>
      </x:c>
      <x:c r="M17" s="29" t="str">
        <x:f>IF(A17="","",IF(K17&lt;0,"Hours over plan",IF(J17&lt;20%,"Review margin","On track")))</x:f>
      </x:c>
    </x:row>
    <x:row r="18" ht="25" customHeight="1">
      <x:c r="A18" s="26" t="str"/>
      <x:c r="B18" s="38"/>
      <x:c r="C18" s="41"/>
      <x:c r="D18" s="41"/>
      <x:c r="E18" s="38"/>
      <x:c r="F18" s="38"/>
      <x:c r="G18" s="44" t="str">
        <x:f>IF(COUNT(D18,E18)&lt;2,"",ROUND(D18*E18,2))</x:f>
      </x:c>
      <x:c r="H18" s="44" t="str">
        <x:f>IF(A18="","",ROUND(SUM(F18:G18),2))</x:f>
      </x:c>
      <x:c r="I18" s="44" t="str">
        <x:f>IF(OR(A18="",B18="",H18=""),"",ROUND(B18-H18,2))</x:f>
      </x:c>
      <x:c r="J18" s="47" t="str">
        <x:f>IF(OR(B18&lt;=0,I18=""),"",I18/B18)</x:f>
      </x:c>
      <x:c r="K18" s="50" t="str">
        <x:f>IF(OR(C18="",D18=""),"",ROUND(C18-D18,2))</x:f>
      </x:c>
      <x:c r="L18" s="44" t="str">
        <x:f>IF(OR(B18&lt;=0,D18&lt;=0),"",ROUND(B18/D18,2))</x:f>
      </x:c>
      <x:c r="M18" s="29" t="str">
        <x:f>IF(A18="","",IF(K18&lt;0,"Hours over plan",IF(J18&lt;20%,"Review margin","On track")))</x:f>
      </x:c>
    </x:row>
    <x:row r="19" ht="25" customHeight="1">
      <x:c r="A19" s="26" t="str"/>
      <x:c r="B19" s="38"/>
      <x:c r="C19" s="41"/>
      <x:c r="D19" s="41"/>
      <x:c r="E19" s="38"/>
      <x:c r="F19" s="38"/>
      <x:c r="G19" s="44" t="str">
        <x:f>IF(COUNT(D19,E19)&lt;2,"",ROUND(D19*E19,2))</x:f>
      </x:c>
      <x:c r="H19" s="44" t="str">
        <x:f>IF(A19="","",ROUND(SUM(F19:G19),2))</x:f>
      </x:c>
      <x:c r="I19" s="44" t="str">
        <x:f>IF(OR(A19="",B19="",H19=""),"",ROUND(B19-H19,2))</x:f>
      </x:c>
      <x:c r="J19" s="47" t="str">
        <x:f>IF(OR(B19&lt;=0,I19=""),"",I19/B19)</x:f>
      </x:c>
      <x:c r="K19" s="50" t="str">
        <x:f>IF(OR(C19="",D19=""),"",ROUND(C19-D19,2))</x:f>
      </x:c>
      <x:c r="L19" s="44" t="str">
        <x:f>IF(OR(B19&lt;=0,D19&lt;=0),"",ROUND(B19/D19,2))</x:f>
      </x:c>
      <x:c r="M19" s="29" t="str">
        <x:f>IF(A19="","",IF(K19&lt;0,"Hours over plan",IF(J19&lt;20%,"Review margin","On track")))</x:f>
      </x:c>
    </x:row>
    <x:row r="20" ht="25" customHeight="1">
      <x:c r="A20" s="26" t="str"/>
      <x:c r="B20" s="38"/>
      <x:c r="C20" s="41"/>
      <x:c r="D20" s="41"/>
      <x:c r="E20" s="38"/>
      <x:c r="F20" s="38"/>
      <x:c r="G20" s="44" t="str">
        <x:f>IF(COUNT(D20,E20)&lt;2,"",ROUND(D20*E20,2))</x:f>
      </x:c>
      <x:c r="H20" s="44" t="str">
        <x:f>IF(A20="","",ROUND(SUM(F20:G20),2))</x:f>
      </x:c>
      <x:c r="I20" s="44" t="str">
        <x:f>IF(OR(A20="",B20="",H20=""),"",ROUND(B20-H20,2))</x:f>
      </x:c>
      <x:c r="J20" s="47" t="str">
        <x:f>IF(OR(B20&lt;=0,I20=""),"",I20/B20)</x:f>
      </x:c>
      <x:c r="K20" s="50" t="str">
        <x:f>IF(OR(C20="",D20=""),"",ROUND(C20-D20,2))</x:f>
      </x:c>
      <x:c r="L20" s="44" t="str">
        <x:f>IF(OR(B20&lt;=0,D20&lt;=0),"",ROUND(B20/D20,2))</x:f>
      </x:c>
      <x:c r="M20" s="29" t="str">
        <x:f>IF(A20="","",IF(K20&lt;0,"Hours over plan",IF(J20&lt;20%,"Review margin","On track")))</x:f>
      </x:c>
    </x:row>
    <x:row r="21" ht="25" customHeight="1">
      <x:c r="A21" s="26" t="str"/>
      <x:c r="B21" s="38"/>
      <x:c r="C21" s="41"/>
      <x:c r="D21" s="41"/>
      <x:c r="E21" s="38"/>
      <x:c r="F21" s="38"/>
      <x:c r="G21" s="44" t="str">
        <x:f>IF(COUNT(D21,E21)&lt;2,"",ROUND(D21*E21,2))</x:f>
      </x:c>
      <x:c r="H21" s="44" t="str">
        <x:f>IF(A21="","",ROUND(SUM(F21:G21),2))</x:f>
      </x:c>
      <x:c r="I21" s="44" t="str">
        <x:f>IF(OR(A21="",B21="",H21=""),"",ROUND(B21-H21,2))</x:f>
      </x:c>
      <x:c r="J21" s="47" t="str">
        <x:f>IF(OR(B21&lt;=0,I21=""),"",I21/B21)</x:f>
      </x:c>
      <x:c r="K21" s="50" t="str">
        <x:f>IF(OR(C21="",D21=""),"",ROUND(C21-D21,2))</x:f>
      </x:c>
      <x:c r="L21" s="44" t="str">
        <x:f>IF(OR(B21&lt;=0,D21&lt;=0),"",ROUND(B21/D21,2))</x:f>
      </x:c>
      <x:c r="M21" s="29" t="str">
        <x:f>IF(A21="","",IF(K21&lt;0,"Hours over plan",IF(J21&lt;20%,"Review margin","On track")))</x:f>
      </x:c>
    </x:row>
    <x:row r="22" ht="25" customHeight="1">
      <x:c r="A22" s="26" t="str"/>
      <x:c r="B22" s="38"/>
      <x:c r="C22" s="41"/>
      <x:c r="D22" s="41"/>
      <x:c r="E22" s="38"/>
      <x:c r="F22" s="38"/>
      <x:c r="G22" s="44" t="str">
        <x:f>IF(COUNT(D22,E22)&lt;2,"",ROUND(D22*E22,2))</x:f>
      </x:c>
      <x:c r="H22" s="44" t="str">
        <x:f>IF(A22="","",ROUND(SUM(F22:G22),2))</x:f>
      </x:c>
      <x:c r="I22" s="44" t="str">
        <x:f>IF(OR(A22="",B22="",H22=""),"",ROUND(B22-H22,2))</x:f>
      </x:c>
      <x:c r="J22" s="47" t="str">
        <x:f>IF(OR(B22&lt;=0,I22=""),"",I22/B22)</x:f>
      </x:c>
      <x:c r="K22" s="50" t="str">
        <x:f>IF(OR(C22="",D22=""),"",ROUND(C22-D22,2))</x:f>
      </x:c>
      <x:c r="L22" s="44" t="str">
        <x:f>IF(OR(B22&lt;=0,D22&lt;=0),"",ROUND(B22/D22,2))</x:f>
      </x:c>
      <x:c r="M22" s="29" t="str">
        <x:f>IF(A22="","",IF(K22&lt;0,"Hours over plan",IF(J22&lt;20%,"Review margin","On track")))</x:f>
      </x:c>
    </x:row>
    <x:row r="23" ht="25" customHeight="1">
      <x:c r="A23" s="26" t="str"/>
      <x:c r="B23" s="38"/>
      <x:c r="C23" s="41"/>
      <x:c r="D23" s="41"/>
      <x:c r="E23" s="38"/>
      <x:c r="F23" s="38"/>
      <x:c r="G23" s="44" t="str">
        <x:f>IF(COUNT(D23,E23)&lt;2,"",ROUND(D23*E23,2))</x:f>
      </x:c>
      <x:c r="H23" s="44" t="str">
        <x:f>IF(A23="","",ROUND(SUM(F23:G23),2))</x:f>
      </x:c>
      <x:c r="I23" s="44" t="str">
        <x:f>IF(OR(A23="",B23="",H23=""),"",ROUND(B23-H23,2))</x:f>
      </x:c>
      <x:c r="J23" s="47" t="str">
        <x:f>IF(OR(B23&lt;=0,I23=""),"",I23/B23)</x:f>
      </x:c>
      <x:c r="K23" s="50" t="str">
        <x:f>IF(OR(C23="",D23=""),"",ROUND(C23-D23,2))</x:f>
      </x:c>
      <x:c r="L23" s="44" t="str">
        <x:f>IF(OR(B23&lt;=0,D23&lt;=0),"",ROUND(B23/D23,2))</x:f>
      </x:c>
      <x:c r="M23" s="29" t="str">
        <x:f>IF(A23="","",IF(K23&lt;0,"Hours over plan",IF(J23&lt;20%,"Review margin","On track")))</x:f>
      </x:c>
    </x:row>
    <x:row r="24" ht="25" customHeight="1">
      <x:c r="A24" s="30" t="str"/>
      <x:c r="B24" s="39"/>
      <x:c r="C24" s="42"/>
      <x:c r="D24" s="42"/>
      <x:c r="E24" s="39"/>
      <x:c r="F24" s="39"/>
      <x:c r="G24" s="45" t="str">
        <x:f>IF(COUNT(D24,E24)&lt;2,"",ROUND(D24*E24,2))</x:f>
      </x:c>
      <x:c r="H24" s="45" t="str">
        <x:f>IF(A24="","",ROUND(SUM(F24:G24),2))</x:f>
      </x:c>
      <x:c r="I24" s="45" t="str">
        <x:f>IF(OR(A24="",B24="",H24=""),"",ROUND(B24-H24,2))</x:f>
      </x:c>
      <x:c r="J24" s="48" t="str">
        <x:f>IF(OR(B24&lt;=0,I24=""),"",I24/B24)</x:f>
      </x:c>
      <x:c r="K24" s="51" t="str">
        <x:f>IF(OR(C24="",D24=""),"",ROUND(C24-D24,2))</x:f>
      </x:c>
      <x:c r="L24" s="45" t="str">
        <x:f>IF(OR(B24&lt;=0,D24&lt;=0),"",ROUND(B24/D24,2))</x:f>
      </x:c>
      <x:c r="M24" s="33" t="str">
        <x:f>IF(A24="","",IF(K24&lt;0,"Hours over plan",IF(J24&lt;20%,"Review margin","On track")))</x:f>
      </x:c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40" customHeight="1">
      <x:c r="A26" s="17" t="str">
        <x:v>How to use</x:v>
      </x:c>
      <x:c r="B26" s="16" t="str">
        <x:v>Update one row per active retainer each month. Keep included hours, hours used and direct costs aligned to the same service period.</x:v>
      </x:c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  <x:c r="K26" s="16" t="str"/>
      <x:c r="L26" s="16" t="str"/>
      <x:c r="M26" s="16" t="str"/>
    </x:row>
    <x:row r="27" ht="40" customHeight="1">
      <x:c r="A27" s="17" t="str">
        <x:v>Review</x:v>
      </x:c>
      <x:c r="B27" s="16" t="str">
        <x:v>Hours over plan identifies scope or delivery variance. Review margin before renewing, repricing or changing scope; confirm actual time and direct-cost records first.</x:v>
      </x:c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  <x:c r="K27" s="16" t="str"/>
      <x:c r="L27" s="16" t="str"/>
      <x:c r="M27" s="16" t="str"/>
    </x:row>
    <x:row r="28" ht="40" customHeight="1">
      <x:c r="A28" s="20" t="str">
        <x:v>Definitions</x:v>
      </x:c>
      <x:c r="B28" s="19" t="str">
        <x:v>Profit = monthly fee minus labor and direct costs. Margin = profit divided by fee. Revenue per used hour = fee divided by actual hours used.</x:v>
      </x:c>
      <x:c r="C28" s="19" t="str"/>
      <x:c r="D28" s="19" t="str"/>
      <x:c r="E28" s="19" t="str"/>
      <x:c r="F28" s="19" t="str"/>
      <x:c r="G28" s="19" t="str"/>
      <x:c r="H28" s="19" t="str"/>
      <x:c r="I28" s="19" t="str"/>
      <x:c r="J28" s="19" t="str"/>
      <x:c r="K28" s="19" t="str"/>
      <x:c r="L28" s="19" t="str"/>
      <x:c r="M28" s="19" t="str"/>
    </x:row>
  </x:sheetData>
  <x:mergeCells>
    <x:mergeCell ref="A3:M3"/>
    <x:mergeCell ref="B26:M26"/>
    <x:mergeCell ref="B27:M27"/>
    <x:mergeCell ref="B28:M28"/>
  </x:mergeCells>
  <x:conditionalFormatting sqref="K13:K24">
    <x:cfRule type="cellIs" dxfId="0" priority="1" operator="lessThan">
      <x:formula>0</x:formula>
    </x:cfRule>
  </x:conditionalFormatting>
  <x:conditionalFormatting sqref="I13:J24">
    <x:cfRule type="cellIs" dxfId="1" priority="2" operator="lessThan">
      <x:formula>0</x:formula>
    </x:cfRule>
  </x:conditionalFormatting>
  <x:dataValidations count="1">
    <x:dataValidation type="decimal" operator="greaterThanOrEqual" sqref="B13:F24">
      <x:formula1>0</x:formula1>
    </x:dataValidation>
  </x:dataValidations>
  <x:pageMargins left="0.7" right="0.7" top="0.75" bottom="0.75" header="0.3" footer="0.3"/>
</x:worksheet>
</file>